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 activeTab="3"/>
  </bookViews>
  <sheets>
    <sheet name="Fe Cal." sheetId="4" r:id="rId1"/>
    <sheet name="Cu Std." sheetId="6" r:id="rId2"/>
    <sheet name="Na Std." sheetId="8" r:id="rId3"/>
    <sheet name="Ca Std." sheetId="9" r:id="rId4"/>
    <sheet name="Calibrations" sheetId="1" r:id="rId5"/>
    <sheet name="Unknowns" sheetId="3" r:id="rId6"/>
    <sheet name="Analysis" sheetId="11" r:id="rId7"/>
  </sheets>
  <calcPr calcId="145621"/>
</workbook>
</file>

<file path=xl/calcChain.xml><?xml version="1.0" encoding="utf-8"?>
<calcChain xmlns="http://schemas.openxmlformats.org/spreadsheetml/2006/main">
  <c r="C5" i="11" l="1"/>
  <c r="B44" i="11"/>
  <c r="C44" i="11" s="1"/>
  <c r="B43" i="11"/>
  <c r="C43" i="11" s="1"/>
  <c r="B42" i="11"/>
  <c r="C42" i="11" s="1"/>
  <c r="B41" i="11"/>
  <c r="C41" i="11" s="1"/>
  <c r="E44" i="11"/>
  <c r="E41" i="11"/>
  <c r="C33" i="11"/>
  <c r="C34" i="11"/>
  <c r="C35" i="11"/>
  <c r="C32" i="11"/>
  <c r="C24" i="11"/>
  <c r="C25" i="11"/>
  <c r="C26" i="11"/>
  <c r="C6" i="11"/>
  <c r="C7" i="11"/>
  <c r="C8" i="11"/>
  <c r="C23" i="11"/>
  <c r="C15" i="11" l="1"/>
  <c r="C16" i="11"/>
  <c r="C17" i="11"/>
  <c r="C14" i="11"/>
</calcChain>
</file>

<file path=xl/sharedStrings.xml><?xml version="1.0" encoding="utf-8"?>
<sst xmlns="http://schemas.openxmlformats.org/spreadsheetml/2006/main" count="204" uniqueCount="71">
  <si>
    <t>A1</t>
  </si>
  <si>
    <t>A2</t>
  </si>
  <si>
    <t>B1</t>
  </si>
  <si>
    <t>B2</t>
  </si>
  <si>
    <t>Zero</t>
  </si>
  <si>
    <r>
      <t>Abs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(amu)</t>
    </r>
  </si>
  <si>
    <r>
      <t>Abs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(amu)</t>
    </r>
  </si>
  <si>
    <r>
      <t>Abs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(amu)</t>
    </r>
  </si>
  <si>
    <r>
      <t>Abs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(amu)</t>
    </r>
  </si>
  <si>
    <t>% RSD</t>
  </si>
  <si>
    <t>SD</t>
  </si>
  <si>
    <t>&gt; 100</t>
  </si>
  <si>
    <t>Std 1</t>
  </si>
  <si>
    <t>Std 2</t>
  </si>
  <si>
    <t>Std 3</t>
  </si>
  <si>
    <t>Std 4</t>
  </si>
  <si>
    <t>Std 5</t>
  </si>
  <si>
    <t>Std 6</t>
  </si>
  <si>
    <t>Conc. (mg/L)</t>
  </si>
  <si>
    <t>CI at 95%</t>
  </si>
  <si>
    <t>Table 1: Iron Calibration Standards</t>
  </si>
  <si>
    <t>Table 2: Copper Calibration Standards</t>
  </si>
  <si>
    <t>Table 3: Sodium Calibration Standards</t>
  </si>
  <si>
    <t>Table 4: Calcium Calibration Standards</t>
  </si>
  <si>
    <t>Name</t>
  </si>
  <si>
    <t>± 0.0025</t>
  </si>
  <si>
    <t>± 0.0030</t>
  </si>
  <si>
    <t>± 0.0027</t>
  </si>
  <si>
    <t>± 0.0022</t>
  </si>
  <si>
    <t>± 0.0010</t>
  </si>
  <si>
    <t>± 0.0016</t>
  </si>
  <si>
    <t>± 0.0014</t>
  </si>
  <si>
    <t>± 0.0013</t>
  </si>
  <si>
    <t>± 0.0035</t>
  </si>
  <si>
    <t>± 0.0060</t>
  </si>
  <si>
    <t>± 0.0068</t>
  </si>
  <si>
    <t>± 0.0326</t>
  </si>
  <si>
    <t>± 0.0566</t>
  </si>
  <si>
    <t>± 0.0006</t>
  </si>
  <si>
    <t>± 0.0018</t>
  </si>
  <si>
    <t>± 0.0059</t>
  </si>
  <si>
    <t>± 0.0011</t>
  </si>
  <si>
    <t>± 0.0008</t>
  </si>
  <si>
    <t>± 0.0140</t>
  </si>
  <si>
    <t>± 0.0199</t>
  </si>
  <si>
    <t>± 0.0029</t>
  </si>
  <si>
    <t>± 0.0232</t>
  </si>
  <si>
    <t>± 0.0024</t>
  </si>
  <si>
    <t>± 0.0005</t>
  </si>
  <si>
    <t>Calculated Conc. (mg/L)</t>
  </si>
  <si>
    <t>Average Conc. (mg/L)</t>
  </si>
  <si>
    <t>Mean Abs. (amu)</t>
  </si>
  <si>
    <t>Iron</t>
  </si>
  <si>
    <t>Copper</t>
  </si>
  <si>
    <t>Sodium</t>
  </si>
  <si>
    <t>Calcium</t>
  </si>
  <si>
    <t>Compound</t>
  </si>
  <si>
    <t>FDA Rec. (mg)</t>
  </si>
  <si>
    <t>Nutritional Facts (mg)</t>
  </si>
  <si>
    <t>Average Conc. (mg/kg)</t>
  </si>
  <si>
    <t>Avg Abs CI at 95%</t>
  </si>
  <si>
    <t>Avg Abs (amu)</t>
  </si>
  <si>
    <t>Table 5: Iron Unknowns</t>
  </si>
  <si>
    <t>Table 6: Copper Unknowns</t>
  </si>
  <si>
    <t>Table 7: Sodium Unknowns</t>
  </si>
  <si>
    <t>Table 8: Calcium Unknowns</t>
  </si>
  <si>
    <t>Table 9: Iron Analysis</t>
  </si>
  <si>
    <t>Table 10: Copper Analysis</t>
  </si>
  <si>
    <t>Table 11: Sodium Analysis</t>
  </si>
  <si>
    <t>Table 12: Calcium Analysis</t>
  </si>
  <si>
    <t>Table 13: Comprehensive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</si>
</sst>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164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6" xfId="0" applyNumberFormat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1: Iron Calibration Standards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3.6022748292457857E-2"/>
                  <c:y val="0.30513848041323405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Calibrations!$F$5:$F$11</c:f>
                <c:numCache>
                  <c:formatCode>General</c:formatCode>
                  <c:ptCount val="7"/>
                  <c:pt idx="0">
                    <c:v>1.6000000000000001E-3</c:v>
                  </c:pt>
                  <c:pt idx="1">
                    <c:v>1.9E-3</c:v>
                  </c:pt>
                  <c:pt idx="2">
                    <c:v>1.6999999999999999E-3</c:v>
                  </c:pt>
                  <c:pt idx="3">
                    <c:v>1.4E-3</c:v>
                  </c:pt>
                  <c:pt idx="4">
                    <c:v>1.4E-3</c:v>
                  </c:pt>
                  <c:pt idx="5">
                    <c:v>5.9999999999999995E-4</c:v>
                  </c:pt>
                  <c:pt idx="6">
                    <c:v>1E-3</c:v>
                  </c:pt>
                </c:numCache>
              </c:numRef>
            </c:plus>
            <c:minus>
              <c:numRef>
                <c:f>Calibrations!$F$5:$F$11</c:f>
                <c:numCache>
                  <c:formatCode>General</c:formatCode>
                  <c:ptCount val="7"/>
                  <c:pt idx="0">
                    <c:v>1.6000000000000001E-3</c:v>
                  </c:pt>
                  <c:pt idx="1">
                    <c:v>1.9E-3</c:v>
                  </c:pt>
                  <c:pt idx="2">
                    <c:v>1.6999999999999999E-3</c:v>
                  </c:pt>
                  <c:pt idx="3">
                    <c:v>1.4E-3</c:v>
                  </c:pt>
                  <c:pt idx="4">
                    <c:v>1.4E-3</c:v>
                  </c:pt>
                  <c:pt idx="5">
                    <c:v>5.9999999999999995E-4</c:v>
                  </c:pt>
                  <c:pt idx="6">
                    <c:v>1E-3</c:v>
                  </c:pt>
                </c:numCache>
              </c:numRef>
            </c:minus>
          </c:errBars>
          <c:xVal>
            <c:numRef>
              <c:f>Calibrations!$B$6:$B$11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Calibrations!$C$6:$C$11</c:f>
              <c:numCache>
                <c:formatCode>0.0000</c:formatCode>
                <c:ptCount val="6"/>
                <c:pt idx="0">
                  <c:v>7.3000000000000001E-3</c:v>
                </c:pt>
                <c:pt idx="1">
                  <c:v>1.9699999999999999E-2</c:v>
                </c:pt>
                <c:pt idx="2">
                  <c:v>3.73E-2</c:v>
                </c:pt>
                <c:pt idx="3">
                  <c:v>4.5100000000000001E-2</c:v>
                </c:pt>
                <c:pt idx="4">
                  <c:v>6.3299999999999995E-2</c:v>
                </c:pt>
                <c:pt idx="5">
                  <c:v>0.15870000000000001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44128"/>
        <c:axId val="60546048"/>
      </c:scatterChart>
      <c:valAx>
        <c:axId val="6054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546048"/>
        <c:crosses val="autoZero"/>
        <c:crossBetween val="midCat"/>
      </c:valAx>
      <c:valAx>
        <c:axId val="60546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(amu)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60544128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2: Copper Calibration Standards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756968436940505"/>
                  <c:y val="0.30705107012659083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Calibrations!$F$18:$F$24</c:f>
                <c:numCache>
                  <c:formatCode>General</c:formatCode>
                  <c:ptCount val="7"/>
                  <c:pt idx="0">
                    <c:v>8.9999999999999998E-4</c:v>
                  </c:pt>
                  <c:pt idx="1">
                    <c:v>8.0000000000000002E-3</c:v>
                  </c:pt>
                  <c:pt idx="2">
                    <c:v>2.2000000000000001E-3</c:v>
                  </c:pt>
                  <c:pt idx="3">
                    <c:v>3.8E-3</c:v>
                  </c:pt>
                  <c:pt idx="4">
                    <c:v>4.3E-3</c:v>
                  </c:pt>
                  <c:pt idx="5">
                    <c:v>2.0500000000000001E-2</c:v>
                  </c:pt>
                  <c:pt idx="6">
                    <c:v>3.56E-2</c:v>
                  </c:pt>
                </c:numCache>
              </c:numRef>
            </c:plus>
            <c:minus>
              <c:numRef>
                <c:f>Calibrations!$F$18:$F$24</c:f>
                <c:numCache>
                  <c:formatCode>General</c:formatCode>
                  <c:ptCount val="7"/>
                  <c:pt idx="0">
                    <c:v>8.9999999999999998E-4</c:v>
                  </c:pt>
                  <c:pt idx="1">
                    <c:v>8.0000000000000002E-3</c:v>
                  </c:pt>
                  <c:pt idx="2">
                    <c:v>2.2000000000000001E-3</c:v>
                  </c:pt>
                  <c:pt idx="3">
                    <c:v>3.8E-3</c:v>
                  </c:pt>
                  <c:pt idx="4">
                    <c:v>4.3E-3</c:v>
                  </c:pt>
                  <c:pt idx="5">
                    <c:v>2.0500000000000001E-2</c:v>
                  </c:pt>
                  <c:pt idx="6">
                    <c:v>3.56E-2</c:v>
                  </c:pt>
                </c:numCache>
              </c:numRef>
            </c:minus>
          </c:errBars>
          <c:xVal>
            <c:numRef>
              <c:f>Calibrations!$B$19:$B$24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Calibrations!$C$19:$C$24</c:f>
              <c:numCache>
                <c:formatCode>0.0000</c:formatCode>
                <c:ptCount val="6"/>
                <c:pt idx="0">
                  <c:v>6.9999999999999999E-4</c:v>
                </c:pt>
                <c:pt idx="1">
                  <c:v>5.3E-3</c:v>
                </c:pt>
                <c:pt idx="2">
                  <c:v>1.5299999999999999E-2</c:v>
                </c:pt>
                <c:pt idx="3">
                  <c:v>2.52E-2</c:v>
                </c:pt>
                <c:pt idx="4">
                  <c:v>3.8100000000000002E-2</c:v>
                </c:pt>
                <c:pt idx="5">
                  <c:v>0.70299999999999996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53280"/>
        <c:axId val="92355200"/>
      </c:scatterChart>
      <c:valAx>
        <c:axId val="9235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355200"/>
        <c:crosses val="autoZero"/>
        <c:crossBetween val="midCat"/>
      </c:valAx>
      <c:valAx>
        <c:axId val="9235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(amu)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92353280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3: Sodium Calibration Standards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1404561805324141E-2"/>
                  <c:y val="0.30237358594168529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Calibrations!$F$31:$F$34</c:f>
                <c:numCache>
                  <c:formatCode>General</c:formatCode>
                  <c:ptCount val="4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1.9E-3</c:v>
                  </c:pt>
                  <c:pt idx="3">
                    <c:v>3.7000000000000002E-3</c:v>
                  </c:pt>
                </c:numCache>
              </c:numRef>
            </c:plus>
            <c:minus>
              <c:numRef>
                <c:f>Calibrations!$F$31:$F$34</c:f>
                <c:numCache>
                  <c:formatCode>General</c:formatCode>
                  <c:ptCount val="4"/>
                  <c:pt idx="0">
                    <c:v>4.0000000000000002E-4</c:v>
                  </c:pt>
                  <c:pt idx="1">
                    <c:v>1.1000000000000001E-3</c:v>
                  </c:pt>
                  <c:pt idx="2">
                    <c:v>1.9E-3</c:v>
                  </c:pt>
                  <c:pt idx="3">
                    <c:v>3.7000000000000002E-3</c:v>
                  </c:pt>
                </c:numCache>
              </c:numRef>
            </c:minus>
          </c:errBars>
          <c:xVal>
            <c:numRef>
              <c:f>Calibrations!$B$31:$B$34</c:f>
              <c:numCache>
                <c:formatCode>General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Calibrations!$C$31:$C$34</c:f>
              <c:numCache>
                <c:formatCode>0.0000</c:formatCode>
                <c:ptCount val="4"/>
                <c:pt idx="0">
                  <c:v>1.6999999999999999E-3</c:v>
                </c:pt>
                <c:pt idx="1">
                  <c:v>0.1232</c:v>
                </c:pt>
                <c:pt idx="2">
                  <c:v>0.19500000000000001</c:v>
                </c:pt>
                <c:pt idx="3">
                  <c:v>0.27500000000000002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7952"/>
        <c:axId val="92399488"/>
      </c:scatterChart>
      <c:valAx>
        <c:axId val="923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399488"/>
        <c:crosses val="autoZero"/>
        <c:crossBetween val="midCat"/>
      </c:valAx>
      <c:valAx>
        <c:axId val="9239948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92397952"/>
        <c:crosses val="autoZero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4: Calcium Calibration Standards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309429244353859"/>
                  <c:y val="-7.2121194169420089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Calibrations!$F$41:$F$44</c:f>
                <c:numCache>
                  <c:formatCode>General</c:formatCode>
                  <c:ptCount val="4"/>
                  <c:pt idx="0">
                    <c:v>8.9999999999999998E-4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</c:numCache>
              </c:numRef>
            </c:plus>
            <c:minus>
              <c:numRef>
                <c:f>Calibrations!$F$41:$F$44</c:f>
                <c:numCache>
                  <c:formatCode>General</c:formatCode>
                  <c:ptCount val="4"/>
                  <c:pt idx="0">
                    <c:v>8.9999999999999998E-4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</c:numCache>
              </c:numRef>
            </c:minus>
          </c:errBars>
          <c:xVal>
            <c:numRef>
              <c:f>Calibrations!$B$41:$B$44</c:f>
              <c:numCache>
                <c:formatCode>General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Calibrations!$C$41:$C$44</c:f>
              <c:numCache>
                <c:formatCode>0.0000</c:formatCode>
                <c:ptCount val="4"/>
                <c:pt idx="0">
                  <c:v>-2.9999999999999997E-4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1.09E-2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74368"/>
        <c:axId val="92476160"/>
      </c:scatterChart>
      <c:valAx>
        <c:axId val="924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76160"/>
        <c:crosses val="autoZero"/>
        <c:crossBetween val="midCat"/>
      </c:valAx>
      <c:valAx>
        <c:axId val="9247616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92474368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376416" cy="85740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C30" workbookViewId="0">
      <selection activeCell="D11" sqref="D11"/>
    </sheetView>
  </sheetViews>
  <sheetFormatPr defaultRowHeight="15" x14ac:dyDescent="0.25"/>
  <cols>
    <col min="1" max="3" width="9.7109375" customWidth="1"/>
    <col min="4" max="10" width="8.7109375" customWidth="1"/>
    <col min="11" max="11" width="13.5703125" customWidth="1"/>
    <col min="12" max="12" width="11.5703125" customWidth="1"/>
  </cols>
  <sheetData>
    <row r="2" spans="1:13" ht="18.75" x14ac:dyDescent="0.3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27"/>
      <c r="L2" s="27"/>
      <c r="M2" s="27"/>
    </row>
    <row r="3" spans="1:13" ht="15" customHeight="1" x14ac:dyDescent="0.25">
      <c r="A3" s="49" t="s">
        <v>24</v>
      </c>
      <c r="B3" s="51" t="s">
        <v>18</v>
      </c>
      <c r="C3" s="55" t="s">
        <v>61</v>
      </c>
      <c r="D3" s="51" t="s">
        <v>60</v>
      </c>
      <c r="E3" s="56" t="s">
        <v>9</v>
      </c>
      <c r="F3" s="51" t="s">
        <v>10</v>
      </c>
      <c r="G3" s="55" t="s">
        <v>5</v>
      </c>
      <c r="H3" s="55" t="s">
        <v>6</v>
      </c>
      <c r="I3" s="55" t="s">
        <v>7</v>
      </c>
      <c r="J3" s="51" t="s">
        <v>8</v>
      </c>
    </row>
    <row r="4" spans="1:13" x14ac:dyDescent="0.25">
      <c r="A4" s="50"/>
      <c r="B4" s="52"/>
      <c r="C4" s="54"/>
      <c r="D4" s="52"/>
      <c r="E4" s="50"/>
      <c r="F4" s="52"/>
      <c r="G4" s="54"/>
      <c r="H4" s="54"/>
      <c r="I4" s="54"/>
      <c r="J4" s="52"/>
    </row>
    <row r="5" spans="1:13" x14ac:dyDescent="0.25">
      <c r="A5" s="10" t="s">
        <v>4</v>
      </c>
      <c r="B5" s="37">
        <v>0</v>
      </c>
      <c r="C5" s="35">
        <v>-2.2000000000000001E-3</v>
      </c>
      <c r="D5" s="32" t="s">
        <v>25</v>
      </c>
      <c r="E5" s="19">
        <v>72.2</v>
      </c>
      <c r="F5" s="18">
        <v>1.6000000000000001E-3</v>
      </c>
      <c r="G5" s="17">
        <v>-3.0999999999999999E-3</v>
      </c>
      <c r="H5" s="17">
        <v>-2.0000000000000001E-4</v>
      </c>
      <c r="I5" s="17">
        <v>-1.8E-3</v>
      </c>
      <c r="J5" s="18">
        <v>-3.8E-3</v>
      </c>
    </row>
    <row r="6" spans="1:13" x14ac:dyDescent="0.25">
      <c r="A6" s="2" t="s">
        <v>12</v>
      </c>
      <c r="B6" s="15">
        <v>0.5</v>
      </c>
      <c r="C6" s="9">
        <v>7.3000000000000001E-3</v>
      </c>
      <c r="D6" s="33" t="s">
        <v>26</v>
      </c>
      <c r="E6" s="20">
        <v>26</v>
      </c>
      <c r="F6" s="4">
        <v>1.9E-3</v>
      </c>
      <c r="G6" s="9">
        <v>6.7999999999999996E-3</v>
      </c>
      <c r="H6" s="9">
        <v>5.4999999999999997E-3</v>
      </c>
      <c r="I6" s="9">
        <v>7.0000000000000001E-3</v>
      </c>
      <c r="J6" s="4">
        <v>0.01</v>
      </c>
    </row>
    <row r="7" spans="1:13" x14ac:dyDescent="0.25">
      <c r="A7" s="2" t="s">
        <v>13</v>
      </c>
      <c r="B7" s="15">
        <v>1</v>
      </c>
      <c r="C7" s="9">
        <v>1.9699999999999999E-2</v>
      </c>
      <c r="D7" s="15" t="s">
        <v>27</v>
      </c>
      <c r="E7" s="20">
        <v>8.6</v>
      </c>
      <c r="F7" s="15">
        <v>1.6999999999999999E-3</v>
      </c>
      <c r="G7" s="9">
        <v>1.9599999999999999E-2</v>
      </c>
      <c r="H7" s="9">
        <v>2.1899999999999999E-2</v>
      </c>
      <c r="I7" s="35">
        <v>1.78E-2</v>
      </c>
      <c r="J7" s="15">
        <v>1.9400000000000001E-2</v>
      </c>
      <c r="L7" s="11"/>
    </row>
    <row r="8" spans="1:13" x14ac:dyDescent="0.25">
      <c r="A8" s="2" t="s">
        <v>14</v>
      </c>
      <c r="B8" s="15">
        <v>2</v>
      </c>
      <c r="C8" s="9">
        <v>3.73E-2</v>
      </c>
      <c r="D8" s="15" t="s">
        <v>28</v>
      </c>
      <c r="E8" s="20">
        <v>2.6</v>
      </c>
      <c r="F8" s="15">
        <v>1.4E-3</v>
      </c>
      <c r="G8" s="9">
        <v>5.57E-2</v>
      </c>
      <c r="H8" s="9">
        <v>5.3600000000000002E-2</v>
      </c>
      <c r="I8" s="35">
        <v>5.3900000000000003E-2</v>
      </c>
      <c r="J8" s="15">
        <v>5.2200000000000003E-2</v>
      </c>
    </row>
    <row r="9" spans="1:13" x14ac:dyDescent="0.25">
      <c r="A9" s="2" t="s">
        <v>15</v>
      </c>
      <c r="B9" s="15">
        <v>3</v>
      </c>
      <c r="C9" s="9">
        <v>4.5100000000000001E-2</v>
      </c>
      <c r="D9" s="15" t="s">
        <v>28</v>
      </c>
      <c r="E9" s="20">
        <v>3</v>
      </c>
      <c r="F9" s="15">
        <v>1.4E-3</v>
      </c>
      <c r="G9" s="9">
        <v>4.4400000000000002E-2</v>
      </c>
      <c r="H9" s="9">
        <v>4.4499999999999998E-2</v>
      </c>
      <c r="I9" s="9">
        <v>4.4499999999999998E-2</v>
      </c>
      <c r="J9" s="15">
        <v>4.7199999999999999E-2</v>
      </c>
    </row>
    <row r="10" spans="1:13" x14ac:dyDescent="0.25">
      <c r="A10" s="2" t="s">
        <v>16</v>
      </c>
      <c r="B10" s="15">
        <v>5</v>
      </c>
      <c r="C10" s="9">
        <v>6.3299999999999995E-2</v>
      </c>
      <c r="D10" s="15" t="s">
        <v>29</v>
      </c>
      <c r="E10" s="20">
        <v>1</v>
      </c>
      <c r="F10" s="15">
        <v>5.9999999999999995E-4</v>
      </c>
      <c r="G10" s="9">
        <v>6.3500000000000001E-2</v>
      </c>
      <c r="H10" s="9">
        <v>6.3700000000000007E-2</v>
      </c>
      <c r="I10" s="9">
        <v>6.3600000000000004E-2</v>
      </c>
      <c r="J10" s="15">
        <v>6.2399999999999997E-2</v>
      </c>
    </row>
    <row r="11" spans="1:13" x14ac:dyDescent="0.25">
      <c r="A11" s="5" t="s">
        <v>17</v>
      </c>
      <c r="B11" s="16">
        <v>10</v>
      </c>
      <c r="C11" s="12">
        <v>0.15870000000000001</v>
      </c>
      <c r="D11" s="16" t="s">
        <v>30</v>
      </c>
      <c r="E11" s="21">
        <v>0.6</v>
      </c>
      <c r="F11" s="7">
        <v>1E-3</v>
      </c>
      <c r="G11" s="12">
        <v>0.15840000000000001</v>
      </c>
      <c r="H11" s="6">
        <v>0.15840000000000001</v>
      </c>
      <c r="I11" s="12">
        <v>0.16009999999999999</v>
      </c>
      <c r="J11" s="16">
        <v>0.15790000000000001</v>
      </c>
    </row>
    <row r="12" spans="1:13" x14ac:dyDescent="0.25">
      <c r="A12" s="3"/>
      <c r="B12" s="3"/>
      <c r="C12" s="9"/>
      <c r="D12" s="9"/>
      <c r="E12" s="3"/>
      <c r="F12" s="9"/>
      <c r="G12" s="3"/>
      <c r="H12" s="25"/>
      <c r="I12" s="9"/>
      <c r="J12" s="3"/>
      <c r="K12" s="14"/>
      <c r="L12" s="14"/>
      <c r="M12" s="14"/>
    </row>
    <row r="13" spans="1:13" x14ac:dyDescent="0.25">
      <c r="A13" s="3"/>
      <c r="B13" s="3"/>
      <c r="C13" s="9"/>
      <c r="D13" s="9"/>
      <c r="E13" s="3"/>
      <c r="F13" s="9"/>
      <c r="G13" s="3"/>
      <c r="H13" s="25"/>
      <c r="I13" s="9"/>
      <c r="J13" s="3"/>
      <c r="K13" s="3"/>
      <c r="L13" s="3"/>
      <c r="M13" s="9"/>
    </row>
    <row r="14" spans="1:13" ht="18.75" customHeight="1" x14ac:dyDescent="0.3">
      <c r="A14" s="3"/>
      <c r="B14" s="3"/>
      <c r="C14" s="3"/>
      <c r="D14" s="3"/>
      <c r="E14" s="8"/>
      <c r="F14" s="9"/>
      <c r="G14" s="3"/>
      <c r="H14" s="3"/>
      <c r="I14" s="3"/>
      <c r="J14" s="3"/>
      <c r="K14" s="3"/>
      <c r="L14" s="3"/>
      <c r="M14" s="9"/>
    </row>
    <row r="15" spans="1:13" x14ac:dyDescent="0.25">
      <c r="A15" s="58" t="s">
        <v>21</v>
      </c>
      <c r="B15" s="58"/>
      <c r="C15" s="58"/>
      <c r="D15" s="58"/>
      <c r="E15" s="58"/>
      <c r="F15" s="58"/>
      <c r="G15" s="58"/>
      <c r="H15" s="58"/>
      <c r="I15" s="58"/>
      <c r="J15" s="58"/>
      <c r="K15" s="3"/>
      <c r="L15" s="3"/>
      <c r="M15" s="9"/>
    </row>
    <row r="16" spans="1:13" ht="15" customHeight="1" x14ac:dyDescent="0.25">
      <c r="A16" s="49" t="s">
        <v>24</v>
      </c>
      <c r="B16" s="51" t="s">
        <v>18</v>
      </c>
      <c r="C16" s="53" t="s">
        <v>61</v>
      </c>
      <c r="D16" s="51" t="s">
        <v>60</v>
      </c>
      <c r="E16" s="56" t="s">
        <v>9</v>
      </c>
      <c r="F16" s="51" t="s">
        <v>10</v>
      </c>
      <c r="G16" s="55" t="s">
        <v>5</v>
      </c>
      <c r="H16" s="55" t="s">
        <v>6</v>
      </c>
      <c r="I16" s="55" t="s">
        <v>7</v>
      </c>
      <c r="J16" s="51" t="s">
        <v>8</v>
      </c>
    </row>
    <row r="17" spans="1:10" x14ac:dyDescent="0.25">
      <c r="A17" s="50"/>
      <c r="B17" s="52"/>
      <c r="C17" s="54"/>
      <c r="D17" s="52"/>
      <c r="E17" s="50"/>
      <c r="F17" s="52"/>
      <c r="G17" s="54"/>
      <c r="H17" s="54"/>
      <c r="I17" s="54"/>
      <c r="J17" s="52"/>
    </row>
    <row r="18" spans="1:10" x14ac:dyDescent="0.25">
      <c r="A18" s="10" t="s">
        <v>4</v>
      </c>
      <c r="B18" s="37">
        <v>0</v>
      </c>
      <c r="C18" s="35">
        <v>-2.2000000000000001E-3</v>
      </c>
      <c r="D18" s="15" t="s">
        <v>31</v>
      </c>
      <c r="E18" s="19">
        <v>38.799999999999997</v>
      </c>
      <c r="F18" s="37">
        <v>8.9999999999999998E-4</v>
      </c>
      <c r="G18" s="35">
        <v>-2.7000000000000001E-3</v>
      </c>
      <c r="H18" s="35">
        <v>-2.2000000000000001E-3</v>
      </c>
      <c r="I18" s="35">
        <v>-3.0000000000000001E-3</v>
      </c>
      <c r="J18" s="37">
        <v>-1E-3</v>
      </c>
    </row>
    <row r="19" spans="1:10" x14ac:dyDescent="0.25">
      <c r="A19" s="2" t="s">
        <v>12</v>
      </c>
      <c r="B19" s="15">
        <v>0.5</v>
      </c>
      <c r="C19" s="9">
        <v>6.9999999999999999E-4</v>
      </c>
      <c r="D19" s="15" t="s">
        <v>32</v>
      </c>
      <c r="E19" s="20" t="s">
        <v>11</v>
      </c>
      <c r="F19" s="4">
        <v>8.0000000000000002E-3</v>
      </c>
      <c r="G19" s="9">
        <v>-2.0000000000000001E-4</v>
      </c>
      <c r="H19" s="9">
        <v>1E-4</v>
      </c>
      <c r="I19" s="23">
        <v>1.4E-3</v>
      </c>
      <c r="J19" s="15">
        <v>1.4E-3</v>
      </c>
    </row>
    <row r="20" spans="1:10" x14ac:dyDescent="0.25">
      <c r="A20" s="2" t="s">
        <v>13</v>
      </c>
      <c r="B20" s="15">
        <v>1</v>
      </c>
      <c r="C20" s="9">
        <v>5.3E-3</v>
      </c>
      <c r="D20" s="15" t="s">
        <v>33</v>
      </c>
      <c r="E20" s="20">
        <v>41</v>
      </c>
      <c r="F20" s="15">
        <v>2.2000000000000001E-3</v>
      </c>
      <c r="G20" s="9">
        <v>2.2000000000000001E-3</v>
      </c>
      <c r="H20" s="9">
        <v>5.8999999999999999E-3</v>
      </c>
      <c r="I20" s="23">
        <v>5.8999999999999999E-3</v>
      </c>
      <c r="J20" s="15">
        <v>7.1999999999999998E-3</v>
      </c>
    </row>
    <row r="21" spans="1:10" x14ac:dyDescent="0.25">
      <c r="A21" s="2" t="s">
        <v>14</v>
      </c>
      <c r="B21" s="15">
        <v>2</v>
      </c>
      <c r="C21" s="9">
        <v>1.5299999999999999E-2</v>
      </c>
      <c r="D21" s="15" t="s">
        <v>34</v>
      </c>
      <c r="E21" s="44">
        <v>25.2</v>
      </c>
      <c r="F21" s="15">
        <v>3.8E-3</v>
      </c>
      <c r="G21" s="9">
        <v>9.5999999999999992E-3</v>
      </c>
      <c r="H21" s="9">
        <v>1.7899999999999999E-2</v>
      </c>
      <c r="I21" s="23">
        <v>1.6899999999999998E-2</v>
      </c>
      <c r="J21" s="15">
        <v>1.67E-2</v>
      </c>
    </row>
    <row r="22" spans="1:10" x14ac:dyDescent="0.25">
      <c r="A22" s="2" t="s">
        <v>15</v>
      </c>
      <c r="B22" s="15">
        <v>3</v>
      </c>
      <c r="C22" s="9">
        <v>2.52E-2</v>
      </c>
      <c r="D22" s="15" t="s">
        <v>35</v>
      </c>
      <c r="E22" s="44">
        <v>17.100000000000001</v>
      </c>
      <c r="F22" s="15">
        <v>4.3E-3</v>
      </c>
      <c r="G22" s="9">
        <v>1.9E-2</v>
      </c>
      <c r="H22" s="9">
        <v>2.5600000000000001E-2</v>
      </c>
      <c r="I22" s="23">
        <v>2.7900000000000001E-2</v>
      </c>
      <c r="J22" s="15">
        <v>2.8400000000000002E-2</v>
      </c>
    </row>
    <row r="23" spans="1:10" x14ac:dyDescent="0.25">
      <c r="A23" s="2" t="s">
        <v>16</v>
      </c>
      <c r="B23" s="15">
        <v>5</v>
      </c>
      <c r="C23" s="9">
        <v>3.8100000000000002E-2</v>
      </c>
      <c r="D23" s="15" t="s">
        <v>36</v>
      </c>
      <c r="E23" s="44">
        <v>53.8</v>
      </c>
      <c r="F23" s="15">
        <v>2.0500000000000001E-2</v>
      </c>
      <c r="G23" s="9">
        <v>7.4000000000000003E-3</v>
      </c>
      <c r="H23" s="9">
        <v>4.6899999999999997E-2</v>
      </c>
      <c r="I23" s="23">
        <v>4.82E-2</v>
      </c>
      <c r="J23" s="15">
        <v>4.9799999999999997E-2</v>
      </c>
    </row>
    <row r="24" spans="1:10" x14ac:dyDescent="0.25">
      <c r="A24" s="5" t="s">
        <v>17</v>
      </c>
      <c r="B24" s="16">
        <v>10</v>
      </c>
      <c r="C24" s="12">
        <v>0.70299999999999996</v>
      </c>
      <c r="D24" s="16" t="s">
        <v>37</v>
      </c>
      <c r="E24" s="5">
        <v>50.6</v>
      </c>
      <c r="F24" s="16">
        <v>3.56E-2</v>
      </c>
      <c r="G24" s="12">
        <v>1.7000000000000001E-2</v>
      </c>
      <c r="H24" s="6">
        <v>8.6099999999999996E-2</v>
      </c>
      <c r="I24" s="6">
        <v>8.9200000000000002E-2</v>
      </c>
      <c r="J24" s="7">
        <v>0.89100000000000001</v>
      </c>
    </row>
    <row r="25" spans="1:10" ht="15" customHeight="1" x14ac:dyDescent="0.25">
      <c r="A25" s="3"/>
      <c r="B25" s="3"/>
      <c r="C25" s="9"/>
      <c r="D25" s="9"/>
      <c r="E25" s="3"/>
      <c r="F25" s="3"/>
      <c r="G25" s="9"/>
      <c r="H25" s="3"/>
      <c r="I25" s="3"/>
      <c r="J25" s="3"/>
    </row>
    <row r="26" spans="1:10" x14ac:dyDescent="0.25">
      <c r="A26" s="3"/>
      <c r="B26" s="3"/>
      <c r="C26" s="9"/>
      <c r="D26" s="9"/>
      <c r="E26" s="3"/>
      <c r="F26" s="3"/>
      <c r="G26" s="9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57" t="s">
        <v>22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5" customHeight="1" x14ac:dyDescent="0.25">
      <c r="A29" s="49" t="s">
        <v>24</v>
      </c>
      <c r="B29" s="51" t="s">
        <v>18</v>
      </c>
      <c r="C29" s="55" t="s">
        <v>61</v>
      </c>
      <c r="D29" s="51" t="s">
        <v>60</v>
      </c>
      <c r="E29" s="55" t="s">
        <v>9</v>
      </c>
      <c r="F29" s="51" t="s">
        <v>10</v>
      </c>
      <c r="G29" s="55" t="s">
        <v>5</v>
      </c>
      <c r="H29" s="55" t="s">
        <v>6</v>
      </c>
      <c r="I29" s="55" t="s">
        <v>7</v>
      </c>
      <c r="J29" s="51" t="s">
        <v>8</v>
      </c>
    </row>
    <row r="30" spans="1:10" x14ac:dyDescent="0.25">
      <c r="A30" s="50"/>
      <c r="B30" s="52"/>
      <c r="C30" s="54"/>
      <c r="D30" s="52"/>
      <c r="E30" s="54"/>
      <c r="F30" s="52"/>
      <c r="G30" s="54"/>
      <c r="H30" s="54"/>
      <c r="I30" s="54"/>
      <c r="J30" s="52"/>
    </row>
    <row r="31" spans="1:10" x14ac:dyDescent="0.25">
      <c r="A31" s="2" t="s">
        <v>4</v>
      </c>
      <c r="B31" s="15">
        <v>0</v>
      </c>
      <c r="C31" s="9">
        <v>1.6999999999999999E-3</v>
      </c>
      <c r="D31" s="30" t="s">
        <v>38</v>
      </c>
      <c r="E31" s="26">
        <v>21.5</v>
      </c>
      <c r="F31" s="47">
        <v>4.0000000000000002E-4</v>
      </c>
      <c r="G31" s="3">
        <v>1.5E-3</v>
      </c>
      <c r="H31" s="3">
        <v>1.8E-3</v>
      </c>
      <c r="I31" s="3">
        <v>1.2999999999999999E-3</v>
      </c>
      <c r="J31" s="15">
        <v>2.0999999999999999E-3</v>
      </c>
    </row>
    <row r="32" spans="1:10" x14ac:dyDescent="0.25">
      <c r="A32" s="2" t="s">
        <v>12</v>
      </c>
      <c r="B32" s="15">
        <v>0.25</v>
      </c>
      <c r="C32" s="9">
        <v>0.1232</v>
      </c>
      <c r="D32" s="15" t="s">
        <v>39</v>
      </c>
      <c r="E32" s="26">
        <v>0.9</v>
      </c>
      <c r="F32" s="47">
        <v>1.1000000000000001E-3</v>
      </c>
      <c r="G32" s="3">
        <v>0.1235</v>
      </c>
      <c r="H32" s="3">
        <v>0.1245</v>
      </c>
      <c r="I32" s="3">
        <v>0.1226</v>
      </c>
      <c r="J32" s="15">
        <v>0.1221</v>
      </c>
    </row>
    <row r="33" spans="1:10" ht="15" customHeight="1" x14ac:dyDescent="0.25">
      <c r="A33" s="2" t="s">
        <v>13</v>
      </c>
      <c r="B33" s="15">
        <v>0.5</v>
      </c>
      <c r="C33" s="9">
        <v>0.19500000000000001</v>
      </c>
      <c r="D33" s="15" t="s">
        <v>26</v>
      </c>
      <c r="E33" s="26">
        <v>1</v>
      </c>
      <c r="F33" s="47">
        <v>1.9E-3</v>
      </c>
      <c r="G33" s="3">
        <v>0.19389999999999999</v>
      </c>
      <c r="H33" s="3">
        <v>0.1961</v>
      </c>
      <c r="I33" s="3">
        <v>0.1971</v>
      </c>
      <c r="J33" s="15">
        <v>0.19289999999999999</v>
      </c>
    </row>
    <row r="34" spans="1:10" x14ac:dyDescent="0.25">
      <c r="A34" s="5" t="s">
        <v>14</v>
      </c>
      <c r="B34" s="16">
        <v>1</v>
      </c>
      <c r="C34" s="12">
        <v>0.27500000000000002</v>
      </c>
      <c r="D34" s="16" t="s">
        <v>40</v>
      </c>
      <c r="E34" s="29">
        <v>1.4</v>
      </c>
      <c r="F34" s="16">
        <v>3.7000000000000002E-3</v>
      </c>
      <c r="G34" s="6">
        <v>0.2792</v>
      </c>
      <c r="H34" s="6">
        <v>0.2732</v>
      </c>
      <c r="I34" s="6">
        <v>0.27060000000000001</v>
      </c>
      <c r="J34" s="16">
        <v>0.2767</v>
      </c>
    </row>
    <row r="35" spans="1:10" x14ac:dyDescent="0.25">
      <c r="A35" s="3"/>
      <c r="B35" s="3"/>
      <c r="C35" s="9"/>
      <c r="D35" s="3"/>
      <c r="E35" s="3"/>
      <c r="F35" s="3"/>
      <c r="G35" s="3"/>
      <c r="H35" s="25"/>
      <c r="I35" s="3"/>
      <c r="J35" s="3"/>
    </row>
    <row r="36" spans="1:10" x14ac:dyDescent="0.25">
      <c r="A36" s="3"/>
      <c r="B36" s="3"/>
      <c r="C36" s="9"/>
      <c r="D36" s="3"/>
      <c r="E36" s="3"/>
      <c r="F36" s="3"/>
      <c r="G36" s="3"/>
      <c r="H36" s="25"/>
      <c r="I36" s="3"/>
      <c r="J36" s="3"/>
    </row>
    <row r="37" spans="1:10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3"/>
    </row>
    <row r="38" spans="1:10" x14ac:dyDescent="0.25">
      <c r="A38" s="57" t="s">
        <v>23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5" customHeight="1" x14ac:dyDescent="0.25">
      <c r="A39" s="49" t="s">
        <v>24</v>
      </c>
      <c r="B39" s="51" t="s">
        <v>18</v>
      </c>
      <c r="C39" s="55" t="s">
        <v>61</v>
      </c>
      <c r="D39" s="51" t="s">
        <v>60</v>
      </c>
      <c r="E39" s="55" t="s">
        <v>9</v>
      </c>
      <c r="F39" s="51" t="s">
        <v>10</v>
      </c>
      <c r="G39" s="55" t="s">
        <v>5</v>
      </c>
      <c r="H39" s="55" t="s">
        <v>6</v>
      </c>
      <c r="I39" s="55" t="s">
        <v>7</v>
      </c>
      <c r="J39" s="51" t="s">
        <v>8</v>
      </c>
    </row>
    <row r="40" spans="1:10" x14ac:dyDescent="0.25">
      <c r="A40" s="50"/>
      <c r="B40" s="52"/>
      <c r="C40" s="54"/>
      <c r="D40" s="52"/>
      <c r="E40" s="54"/>
      <c r="F40" s="52"/>
      <c r="G40" s="54"/>
      <c r="H40" s="54"/>
      <c r="I40" s="54"/>
      <c r="J40" s="52"/>
    </row>
    <row r="41" spans="1:10" x14ac:dyDescent="0.25">
      <c r="A41" s="2" t="s">
        <v>4</v>
      </c>
      <c r="B41" s="15">
        <v>0</v>
      </c>
      <c r="C41" s="9">
        <v>-2.9999999999999997E-4</v>
      </c>
      <c r="D41" s="30" t="s">
        <v>31</v>
      </c>
      <c r="E41" s="3" t="s">
        <v>11</v>
      </c>
      <c r="F41" s="15">
        <v>8.9999999999999998E-4</v>
      </c>
      <c r="G41" s="3">
        <v>6.9999999999999999E-4</v>
      </c>
      <c r="H41" s="9">
        <v>0</v>
      </c>
      <c r="I41" s="9">
        <v>-1.2999999999999999E-3</v>
      </c>
      <c r="J41" s="4">
        <v>-6.9999999999999999E-4</v>
      </c>
    </row>
    <row r="42" spans="1:10" x14ac:dyDescent="0.25">
      <c r="A42" s="2" t="s">
        <v>12</v>
      </c>
      <c r="B42" s="15">
        <v>0.25</v>
      </c>
      <c r="C42" s="9">
        <v>1E-3</v>
      </c>
      <c r="D42" s="15" t="s">
        <v>41</v>
      </c>
      <c r="E42" s="3">
        <v>70.8</v>
      </c>
      <c r="F42" s="15">
        <v>6.9999999999999999E-4</v>
      </c>
      <c r="G42" s="3">
        <v>1E-3</v>
      </c>
      <c r="H42" s="9">
        <v>0</v>
      </c>
      <c r="I42" s="3">
        <v>1.2999999999999999E-3</v>
      </c>
      <c r="J42" s="15">
        <v>1.8E-3</v>
      </c>
    </row>
    <row r="43" spans="1:10" x14ac:dyDescent="0.25">
      <c r="A43" s="2" t="s">
        <v>13</v>
      </c>
      <c r="B43" s="15">
        <v>0.5</v>
      </c>
      <c r="C43" s="45">
        <v>3.0000000000000001E-3</v>
      </c>
      <c r="D43" s="15" t="s">
        <v>42</v>
      </c>
      <c r="E43" s="3">
        <v>16.100000000000001</v>
      </c>
      <c r="F43" s="15">
        <v>5.0000000000000001E-4</v>
      </c>
      <c r="G43" s="3">
        <v>2.8999999999999998E-3</v>
      </c>
      <c r="H43" s="3">
        <v>3.7000000000000002E-3</v>
      </c>
      <c r="I43" s="3">
        <v>2.5999999999999999E-3</v>
      </c>
      <c r="J43" s="15">
        <v>2.8E-3</v>
      </c>
    </row>
    <row r="44" spans="1:10" x14ac:dyDescent="0.25">
      <c r="A44" s="5" t="s">
        <v>14</v>
      </c>
      <c r="B44" s="16">
        <v>1</v>
      </c>
      <c r="C44" s="46">
        <v>1.09E-2</v>
      </c>
      <c r="D44" s="16" t="s">
        <v>42</v>
      </c>
      <c r="E44" s="6">
        <v>4.5999999999999996</v>
      </c>
      <c r="F44" s="16">
        <v>5.0000000000000001E-4</v>
      </c>
      <c r="G44" s="6">
        <v>1.0200000000000001E-2</v>
      </c>
      <c r="H44" s="6">
        <v>1.09E-2</v>
      </c>
      <c r="I44" s="6">
        <v>1.14E-2</v>
      </c>
      <c r="J44" s="16">
        <v>1.11E-2</v>
      </c>
    </row>
    <row r="45" spans="1:10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31"/>
    </row>
  </sheetData>
  <mergeCells count="44">
    <mergeCell ref="J3:J4"/>
    <mergeCell ref="J16:J17"/>
    <mergeCell ref="J29:J30"/>
    <mergeCell ref="J39:J40"/>
    <mergeCell ref="A2:J2"/>
    <mergeCell ref="A15:J15"/>
    <mergeCell ref="A28:J28"/>
    <mergeCell ref="A38:J38"/>
    <mergeCell ref="F29:F30"/>
    <mergeCell ref="G29:G30"/>
    <mergeCell ref="H29:H30"/>
    <mergeCell ref="I29:I30"/>
    <mergeCell ref="D39:D40"/>
    <mergeCell ref="E39:E40"/>
    <mergeCell ref="F39:F40"/>
    <mergeCell ref="G39:G40"/>
    <mergeCell ref="H39:H40"/>
    <mergeCell ref="I39:I40"/>
    <mergeCell ref="A39:A40"/>
    <mergeCell ref="B39:B40"/>
    <mergeCell ref="C39:C40"/>
    <mergeCell ref="D29:D30"/>
    <mergeCell ref="E29:E30"/>
    <mergeCell ref="A29:A30"/>
    <mergeCell ref="B29:B30"/>
    <mergeCell ref="C29:C30"/>
    <mergeCell ref="H3:H4"/>
    <mergeCell ref="I3:I4"/>
    <mergeCell ref="D16:D17"/>
    <mergeCell ref="E16:E17"/>
    <mergeCell ref="F16:F17"/>
    <mergeCell ref="G16:G17"/>
    <mergeCell ref="H16:H17"/>
    <mergeCell ref="I16:I17"/>
    <mergeCell ref="D3:D4"/>
    <mergeCell ref="E3:E4"/>
    <mergeCell ref="F3:F4"/>
    <mergeCell ref="G3:G4"/>
    <mergeCell ref="A16:A17"/>
    <mergeCell ref="B16:B17"/>
    <mergeCell ref="C16:C17"/>
    <mergeCell ref="A3:A4"/>
    <mergeCell ref="B3:B4"/>
    <mergeCell ref="C3:C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16" workbookViewId="0">
      <selection activeCell="K10" sqref="K10"/>
    </sheetView>
  </sheetViews>
  <sheetFormatPr defaultRowHeight="15" x14ac:dyDescent="0.25"/>
  <sheetData>
    <row r="2" spans="1:10" ht="18.75" x14ac:dyDescent="0.3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27"/>
    </row>
    <row r="3" spans="1:10" ht="15" customHeight="1" x14ac:dyDescent="0.25">
      <c r="A3" s="49" t="s">
        <v>24</v>
      </c>
      <c r="B3" s="56" t="s">
        <v>61</v>
      </c>
      <c r="C3" s="51" t="s">
        <v>60</v>
      </c>
      <c r="D3" s="49" t="s">
        <v>9</v>
      </c>
      <c r="E3" s="51" t="s">
        <v>10</v>
      </c>
      <c r="F3" s="55" t="s">
        <v>5</v>
      </c>
      <c r="G3" s="55" t="s">
        <v>6</v>
      </c>
      <c r="H3" s="55" t="s">
        <v>7</v>
      </c>
      <c r="I3" s="59" t="s">
        <v>8</v>
      </c>
    </row>
    <row r="4" spans="1:10" x14ac:dyDescent="0.25">
      <c r="A4" s="50"/>
      <c r="B4" s="50"/>
      <c r="C4" s="52"/>
      <c r="D4" s="50"/>
      <c r="E4" s="52"/>
      <c r="F4" s="54"/>
      <c r="G4" s="54"/>
      <c r="H4" s="54"/>
      <c r="I4" s="52"/>
    </row>
    <row r="5" spans="1:10" x14ac:dyDescent="0.25">
      <c r="A5" s="10" t="s">
        <v>0</v>
      </c>
      <c r="B5" s="34">
        <v>1.9E-2</v>
      </c>
      <c r="C5" s="1" t="s">
        <v>43</v>
      </c>
      <c r="D5" s="19">
        <v>46</v>
      </c>
      <c r="E5" s="18">
        <v>8.8000000000000005E-3</v>
      </c>
      <c r="F5" s="17">
        <v>5.8999999999999999E-3</v>
      </c>
      <c r="G5" s="17">
        <v>2.3199999999999998E-2</v>
      </c>
      <c r="H5" s="17">
        <v>2.2499999999999999E-2</v>
      </c>
      <c r="I5" s="18">
        <v>2.4500000000000001E-2</v>
      </c>
    </row>
    <row r="6" spans="1:10" x14ac:dyDescent="0.25">
      <c r="A6" s="2" t="s">
        <v>1</v>
      </c>
      <c r="B6" s="45">
        <v>2.7E-2</v>
      </c>
      <c r="C6" s="15" t="s">
        <v>44</v>
      </c>
      <c r="D6" s="20">
        <v>46.2</v>
      </c>
      <c r="E6" s="4">
        <v>1.2500000000000001E-2</v>
      </c>
      <c r="F6" s="9">
        <v>9.4999999999999998E-3</v>
      </c>
      <c r="G6" s="9">
        <v>3.3599999999999998E-2</v>
      </c>
      <c r="H6" s="9">
        <v>2.7E-2</v>
      </c>
      <c r="I6" s="4">
        <v>3.78E-2</v>
      </c>
    </row>
    <row r="7" spans="1:10" x14ac:dyDescent="0.25">
      <c r="A7" s="2" t="s">
        <v>2</v>
      </c>
      <c r="B7" s="45">
        <v>2.0299999999999999E-2</v>
      </c>
      <c r="C7" s="15" t="s">
        <v>39</v>
      </c>
      <c r="D7" s="20">
        <v>5.5</v>
      </c>
      <c r="E7" s="15">
        <v>1.1000000000000001E-3</v>
      </c>
      <c r="F7" s="9">
        <v>2.1700000000000001E-2</v>
      </c>
      <c r="G7" s="9">
        <v>2.0199999999999999E-2</v>
      </c>
      <c r="H7" s="35">
        <v>2.0199999999999999E-2</v>
      </c>
      <c r="I7" s="15">
        <v>1.9E-2</v>
      </c>
    </row>
    <row r="8" spans="1:10" x14ac:dyDescent="0.25">
      <c r="A8" s="5" t="s">
        <v>3</v>
      </c>
      <c r="B8" s="46">
        <v>3.4000000000000002E-2</v>
      </c>
      <c r="C8" s="16" t="s">
        <v>45</v>
      </c>
      <c r="D8" s="21">
        <v>5.2</v>
      </c>
      <c r="E8" s="16">
        <v>1.8E-3</v>
      </c>
      <c r="F8" s="12">
        <v>3.44E-2</v>
      </c>
      <c r="G8" s="12">
        <v>3.6299999999999999E-2</v>
      </c>
      <c r="H8" s="36">
        <v>3.2199999999999999E-2</v>
      </c>
      <c r="I8" s="16">
        <v>3.3099999999999997E-2</v>
      </c>
    </row>
    <row r="9" spans="1:10" x14ac:dyDescent="0.25">
      <c r="A9" s="3"/>
      <c r="B9" s="3"/>
      <c r="C9" s="9"/>
      <c r="D9" s="9"/>
      <c r="E9" s="3"/>
      <c r="F9" s="9"/>
      <c r="G9" s="3"/>
      <c r="H9" s="25"/>
      <c r="I9" s="9"/>
      <c r="J9" s="3"/>
    </row>
    <row r="10" spans="1:10" x14ac:dyDescent="0.25">
      <c r="A10" s="3"/>
      <c r="B10" s="3"/>
      <c r="C10" s="9"/>
      <c r="D10" s="9"/>
      <c r="E10" s="3"/>
      <c r="F10" s="9"/>
      <c r="G10" s="3"/>
      <c r="H10" s="25"/>
      <c r="I10" s="9"/>
      <c r="J10" s="3"/>
    </row>
    <row r="11" spans="1:10" ht="18.75" x14ac:dyDescent="0.3">
      <c r="A11" s="3"/>
      <c r="B11" s="3"/>
      <c r="C11" s="3"/>
      <c r="D11" s="3"/>
      <c r="E11" s="8"/>
      <c r="F11" s="9"/>
      <c r="G11" s="3"/>
      <c r="H11" s="3"/>
      <c r="I11" s="3"/>
      <c r="J11" s="3"/>
    </row>
    <row r="12" spans="1:10" ht="18.75" x14ac:dyDescent="0.3">
      <c r="A12" s="58" t="s">
        <v>63</v>
      </c>
      <c r="B12" s="58"/>
      <c r="C12" s="58"/>
      <c r="D12" s="58"/>
      <c r="E12" s="58"/>
      <c r="F12" s="58"/>
      <c r="G12" s="58"/>
      <c r="H12" s="58"/>
      <c r="I12" s="58"/>
      <c r="J12" s="22"/>
    </row>
    <row r="13" spans="1:10" ht="15" customHeight="1" x14ac:dyDescent="0.25">
      <c r="A13" s="49" t="s">
        <v>24</v>
      </c>
      <c r="B13" s="56" t="s">
        <v>61</v>
      </c>
      <c r="C13" s="51" t="s">
        <v>60</v>
      </c>
      <c r="D13" s="55" t="s">
        <v>9</v>
      </c>
      <c r="E13" s="55" t="s">
        <v>10</v>
      </c>
      <c r="F13" s="56" t="s">
        <v>5</v>
      </c>
      <c r="G13" s="55" t="s">
        <v>6</v>
      </c>
      <c r="H13" s="55" t="s">
        <v>7</v>
      </c>
      <c r="I13" s="59" t="s">
        <v>8</v>
      </c>
      <c r="J13" s="13"/>
    </row>
    <row r="14" spans="1:10" x14ac:dyDescent="0.25">
      <c r="A14" s="50"/>
      <c r="B14" s="50"/>
      <c r="C14" s="52"/>
      <c r="D14" s="54"/>
      <c r="E14" s="54"/>
      <c r="F14" s="50"/>
      <c r="G14" s="54"/>
      <c r="H14" s="54"/>
      <c r="I14" s="52"/>
    </row>
    <row r="15" spans="1:10" x14ac:dyDescent="0.25">
      <c r="A15" s="10" t="s">
        <v>0</v>
      </c>
      <c r="B15" s="34">
        <v>-3.0999999999999999E-3</v>
      </c>
      <c r="C15" s="30" t="s">
        <v>31</v>
      </c>
      <c r="D15" s="24">
        <v>28</v>
      </c>
      <c r="E15" s="35">
        <v>8.9999999999999998E-4</v>
      </c>
      <c r="F15" s="34">
        <v>-3.5999999999999999E-3</v>
      </c>
      <c r="G15" s="35">
        <v>-3.5999999999999999E-3</v>
      </c>
      <c r="H15" s="35">
        <v>-1.8E-3</v>
      </c>
      <c r="I15" s="37">
        <v>-3.5000000000000001E-3</v>
      </c>
    </row>
    <row r="16" spans="1:10" x14ac:dyDescent="0.25">
      <c r="A16" s="2" t="s">
        <v>1</v>
      </c>
      <c r="B16" s="45">
        <v>-1.6999999999999999E-3</v>
      </c>
      <c r="C16" s="15" t="s">
        <v>29</v>
      </c>
      <c r="D16" s="26">
        <v>36.700000000000003</v>
      </c>
      <c r="E16" s="3">
        <v>5.9999999999999995E-4</v>
      </c>
      <c r="F16" s="45">
        <v>-1.2999999999999999E-3</v>
      </c>
      <c r="G16" s="9">
        <v>-2.5999999999999999E-3</v>
      </c>
      <c r="H16" s="23">
        <v>-1.1999999999999999E-3</v>
      </c>
      <c r="I16" s="15">
        <v>-1.9E-3</v>
      </c>
    </row>
    <row r="17" spans="1:10" x14ac:dyDescent="0.25">
      <c r="A17" s="2" t="s">
        <v>2</v>
      </c>
      <c r="B17" s="45">
        <v>1.5E-3</v>
      </c>
      <c r="C17" s="15" t="s">
        <v>42</v>
      </c>
      <c r="D17" s="26">
        <v>35.700000000000003</v>
      </c>
      <c r="E17" s="3">
        <v>5.0000000000000001E-4</v>
      </c>
      <c r="F17" s="45">
        <v>1.1999999999999999E-3</v>
      </c>
      <c r="G17" s="9">
        <v>1.6000000000000001E-3</v>
      </c>
      <c r="H17" s="23">
        <v>8.9999999999999998E-4</v>
      </c>
      <c r="I17" s="15">
        <v>2.2000000000000001E-3</v>
      </c>
    </row>
    <row r="18" spans="1:10" x14ac:dyDescent="0.25">
      <c r="A18" s="5" t="s">
        <v>3</v>
      </c>
      <c r="B18" s="46">
        <v>1.8E-3</v>
      </c>
      <c r="C18" s="16" t="s">
        <v>38</v>
      </c>
      <c r="D18" s="6">
        <v>20</v>
      </c>
      <c r="E18" s="6">
        <v>4.0000000000000002E-4</v>
      </c>
      <c r="F18" s="46">
        <v>1.2999999999999999E-3</v>
      </c>
      <c r="G18" s="6">
        <v>1.9E-3</v>
      </c>
      <c r="H18" s="6">
        <v>2.0999999999999999E-3</v>
      </c>
      <c r="I18" s="7">
        <v>1.6999999999999999E-3</v>
      </c>
    </row>
    <row r="19" spans="1:10" x14ac:dyDescent="0.25">
      <c r="A19" s="3"/>
      <c r="B19" s="3"/>
      <c r="C19" s="9"/>
      <c r="D19" s="9"/>
      <c r="E19" s="3"/>
      <c r="F19" s="3"/>
      <c r="G19" s="9"/>
      <c r="H19" s="3"/>
      <c r="I19" s="3"/>
      <c r="J19" s="3"/>
    </row>
    <row r="20" spans="1:10" x14ac:dyDescent="0.25">
      <c r="A20" s="3"/>
      <c r="B20" s="3"/>
      <c r="C20" s="9"/>
      <c r="D20" s="9"/>
      <c r="E20" s="3"/>
      <c r="F20" s="3"/>
      <c r="G20" s="9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 x14ac:dyDescent="0.3">
      <c r="A22" s="57" t="s">
        <v>64</v>
      </c>
      <c r="B22" s="57"/>
      <c r="C22" s="57"/>
      <c r="D22" s="57"/>
      <c r="E22" s="57"/>
      <c r="F22" s="57"/>
      <c r="G22" s="57"/>
      <c r="H22" s="57"/>
      <c r="I22" s="57"/>
      <c r="J22" s="27"/>
    </row>
    <row r="23" spans="1:10" ht="15" customHeight="1" x14ac:dyDescent="0.25">
      <c r="A23" s="49" t="s">
        <v>24</v>
      </c>
      <c r="B23" s="56" t="s">
        <v>61</v>
      </c>
      <c r="C23" s="59" t="s">
        <v>19</v>
      </c>
      <c r="D23" s="55" t="s">
        <v>9</v>
      </c>
      <c r="E23" s="51" t="s">
        <v>10</v>
      </c>
      <c r="F23" s="53" t="s">
        <v>5</v>
      </c>
      <c r="G23" s="55" t="s">
        <v>6</v>
      </c>
      <c r="H23" s="55" t="s">
        <v>7</v>
      </c>
      <c r="I23" s="59" t="s">
        <v>8</v>
      </c>
    </row>
    <row r="24" spans="1:10" x14ac:dyDescent="0.25">
      <c r="A24" s="50"/>
      <c r="B24" s="50"/>
      <c r="C24" s="59"/>
      <c r="D24" s="54"/>
      <c r="E24" s="52"/>
      <c r="F24" s="54"/>
      <c r="G24" s="54"/>
      <c r="H24" s="54"/>
      <c r="I24" s="52"/>
    </row>
    <row r="25" spans="1:10" x14ac:dyDescent="0.25">
      <c r="A25" s="10" t="s">
        <v>0</v>
      </c>
      <c r="B25" s="45">
        <v>0.1045</v>
      </c>
      <c r="C25" s="30" t="s">
        <v>46</v>
      </c>
      <c r="D25" s="26">
        <v>1.1000000000000001</v>
      </c>
      <c r="E25" s="47">
        <v>1.1000000000000001E-3</v>
      </c>
      <c r="F25" s="31">
        <v>0.10340000000000001</v>
      </c>
      <c r="G25" s="3">
        <v>0.1037</v>
      </c>
      <c r="H25" s="3">
        <v>0.10539999999999999</v>
      </c>
      <c r="I25" s="15">
        <v>0.1055</v>
      </c>
    </row>
    <row r="26" spans="1:10" x14ac:dyDescent="0.25">
      <c r="A26" s="2" t="s">
        <v>1</v>
      </c>
      <c r="B26" s="45">
        <v>9.6600000000000005E-2</v>
      </c>
      <c r="C26" s="15" t="s">
        <v>47</v>
      </c>
      <c r="D26" s="26">
        <v>1.6</v>
      </c>
      <c r="E26" s="47">
        <v>1.5E-3</v>
      </c>
      <c r="F26" s="3">
        <v>9.4600000000000004E-2</v>
      </c>
      <c r="G26" s="3">
        <v>9.6299999999999997E-2</v>
      </c>
      <c r="H26" s="3">
        <v>9.7500000000000003E-2</v>
      </c>
      <c r="I26" s="15">
        <v>9.8000000000000004E-2</v>
      </c>
    </row>
    <row r="27" spans="1:10" x14ac:dyDescent="0.25">
      <c r="A27" s="2" t="s">
        <v>2</v>
      </c>
      <c r="B27" s="45">
        <v>0.1066</v>
      </c>
      <c r="C27" s="15" t="s">
        <v>31</v>
      </c>
      <c r="D27" s="26">
        <v>0.9</v>
      </c>
      <c r="E27" s="47">
        <v>8.9999999999999998E-4</v>
      </c>
      <c r="F27" s="3">
        <v>0.1074</v>
      </c>
      <c r="G27" s="3">
        <v>0.1056</v>
      </c>
      <c r="H27" s="3">
        <v>0.1074</v>
      </c>
      <c r="I27" s="15">
        <v>0.1061</v>
      </c>
    </row>
    <row r="28" spans="1:10" x14ac:dyDescent="0.25">
      <c r="A28" s="5" t="s">
        <v>3</v>
      </c>
      <c r="B28" s="46">
        <v>0.1038</v>
      </c>
      <c r="C28" s="16" t="s">
        <v>25</v>
      </c>
      <c r="D28" s="29">
        <v>1.6</v>
      </c>
      <c r="E28" s="16">
        <v>1.6000000000000001E-3</v>
      </c>
      <c r="F28" s="6">
        <v>0.1032</v>
      </c>
      <c r="G28" s="6">
        <v>0.10290000000000001</v>
      </c>
      <c r="H28" s="6">
        <v>0.10290000000000001</v>
      </c>
      <c r="I28" s="16">
        <v>0.1062</v>
      </c>
    </row>
    <row r="29" spans="1:10" x14ac:dyDescent="0.25">
      <c r="A29" s="3"/>
      <c r="B29" s="3"/>
      <c r="C29" s="9"/>
      <c r="D29" s="3"/>
      <c r="E29" s="3"/>
      <c r="F29" s="3"/>
      <c r="G29" s="3"/>
      <c r="H29" s="25"/>
      <c r="I29" s="3"/>
      <c r="J29" s="3"/>
    </row>
    <row r="30" spans="1:10" x14ac:dyDescent="0.25">
      <c r="A30" s="3"/>
      <c r="B30" s="3"/>
      <c r="C30" s="9"/>
      <c r="D30" s="3"/>
      <c r="E30" s="3"/>
      <c r="F30" s="3"/>
      <c r="G30" s="3"/>
      <c r="H30" s="25"/>
      <c r="I30" s="3"/>
      <c r="J30" s="3"/>
    </row>
    <row r="31" spans="1:10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"/>
    </row>
    <row r="32" spans="1:10" ht="18.75" x14ac:dyDescent="0.3">
      <c r="A32" s="57" t="s">
        <v>65</v>
      </c>
      <c r="B32" s="57"/>
      <c r="C32" s="57"/>
      <c r="D32" s="57"/>
      <c r="E32" s="57"/>
      <c r="F32" s="57"/>
      <c r="G32" s="57"/>
      <c r="H32" s="57"/>
      <c r="I32" s="57"/>
      <c r="J32" s="27"/>
    </row>
    <row r="33" spans="1:9" ht="15" customHeight="1" x14ac:dyDescent="0.25">
      <c r="A33" s="49" t="s">
        <v>24</v>
      </c>
      <c r="B33" s="49" t="s">
        <v>61</v>
      </c>
      <c r="C33" s="59" t="s">
        <v>19</v>
      </c>
      <c r="D33" s="55" t="s">
        <v>9</v>
      </c>
      <c r="E33" s="59" t="s">
        <v>10</v>
      </c>
      <c r="F33" s="55" t="s">
        <v>5</v>
      </c>
      <c r="G33" s="55" t="s">
        <v>6</v>
      </c>
      <c r="H33" s="55" t="s">
        <v>7</v>
      </c>
      <c r="I33" s="59" t="s">
        <v>8</v>
      </c>
    </row>
    <row r="34" spans="1:9" x14ac:dyDescent="0.25">
      <c r="A34" s="50"/>
      <c r="B34" s="50"/>
      <c r="C34" s="59"/>
      <c r="D34" s="54"/>
      <c r="E34" s="52"/>
      <c r="F34" s="54"/>
      <c r="G34" s="54"/>
      <c r="H34" s="54"/>
      <c r="I34" s="52"/>
    </row>
    <row r="35" spans="1:9" x14ac:dyDescent="0.25">
      <c r="A35" s="10" t="s">
        <v>0</v>
      </c>
      <c r="B35" s="34">
        <v>2.2000000000000001E-3</v>
      </c>
      <c r="C35" s="30" t="s">
        <v>29</v>
      </c>
      <c r="D35" s="19">
        <v>29.2</v>
      </c>
      <c r="E35" s="18">
        <v>5.9999999999999995E-4</v>
      </c>
      <c r="F35" s="48">
        <v>2.0999999999999999E-3</v>
      </c>
      <c r="G35" s="17">
        <v>2.2000000000000001E-3</v>
      </c>
      <c r="H35" s="17">
        <v>1.5E-3</v>
      </c>
      <c r="I35" s="18">
        <v>3.0000000000000001E-3</v>
      </c>
    </row>
    <row r="36" spans="1:9" x14ac:dyDescent="0.25">
      <c r="A36" s="2" t="s">
        <v>1</v>
      </c>
      <c r="B36" s="45">
        <v>2E-3</v>
      </c>
      <c r="C36" s="15" t="s">
        <v>30</v>
      </c>
      <c r="D36" s="20">
        <v>51.8</v>
      </c>
      <c r="E36" s="4">
        <v>1E-3</v>
      </c>
      <c r="F36" s="9">
        <v>3.5999999999999999E-3</v>
      </c>
      <c r="G36" s="9">
        <v>1.4E-3</v>
      </c>
      <c r="H36" s="9">
        <v>1.5E-3</v>
      </c>
      <c r="I36" s="4">
        <v>1.6000000000000001E-3</v>
      </c>
    </row>
    <row r="37" spans="1:9" x14ac:dyDescent="0.25">
      <c r="A37" s="2" t="s">
        <v>2</v>
      </c>
      <c r="B37" s="45">
        <v>-8.0000000000000004E-4</v>
      </c>
      <c r="C37" s="15" t="s">
        <v>42</v>
      </c>
      <c r="D37" s="20">
        <v>62.7</v>
      </c>
      <c r="E37" s="15">
        <v>5.0000000000000001E-4</v>
      </c>
      <c r="F37" s="9">
        <v>-1E-3</v>
      </c>
      <c r="G37" s="9">
        <v>-2.9999999999999997E-4</v>
      </c>
      <c r="H37" s="35">
        <v>-1.2999999999999999E-3</v>
      </c>
      <c r="I37" s="15">
        <v>-5.0000000000000001E-4</v>
      </c>
    </row>
    <row r="38" spans="1:9" x14ac:dyDescent="0.25">
      <c r="A38" s="5" t="s">
        <v>3</v>
      </c>
      <c r="B38" s="46">
        <v>2.0999999999999999E-3</v>
      </c>
      <c r="C38" s="16" t="s">
        <v>48</v>
      </c>
      <c r="D38" s="21">
        <v>14.4</v>
      </c>
      <c r="E38" s="16">
        <v>2.9999999999999997E-4</v>
      </c>
      <c r="F38" s="12">
        <v>2.3E-3</v>
      </c>
      <c r="G38" s="12">
        <v>2.0999999999999999E-3</v>
      </c>
      <c r="H38" s="36">
        <v>2.5000000000000001E-3</v>
      </c>
      <c r="I38" s="16">
        <v>1.6999999999999999E-3</v>
      </c>
    </row>
  </sheetData>
  <mergeCells count="40">
    <mergeCell ref="F33:F34"/>
    <mergeCell ref="G33:G34"/>
    <mergeCell ref="H33:H34"/>
    <mergeCell ref="I33:I34"/>
    <mergeCell ref="A22:I22"/>
    <mergeCell ref="A33:A34"/>
    <mergeCell ref="B33:B34"/>
    <mergeCell ref="C33:C34"/>
    <mergeCell ref="D33:D34"/>
    <mergeCell ref="E33:E34"/>
    <mergeCell ref="A2:I2"/>
    <mergeCell ref="A12:I12"/>
    <mergeCell ref="G23:G24"/>
    <mergeCell ref="H23:H24"/>
    <mergeCell ref="I23:I24"/>
    <mergeCell ref="H13:H14"/>
    <mergeCell ref="I13:I14"/>
    <mergeCell ref="A23:A24"/>
    <mergeCell ref="B23:B24"/>
    <mergeCell ref="C23:C24"/>
    <mergeCell ref="D23:D24"/>
    <mergeCell ref="E23:E24"/>
    <mergeCell ref="F23:F24"/>
    <mergeCell ref="I3:I4"/>
    <mergeCell ref="A13:A14"/>
    <mergeCell ref="B13:B14"/>
    <mergeCell ref="A32:I32"/>
    <mergeCell ref="F3:F4"/>
    <mergeCell ref="G3:G4"/>
    <mergeCell ref="H3:H4"/>
    <mergeCell ref="A3:A4"/>
    <mergeCell ref="B3:B4"/>
    <mergeCell ref="C3:C4"/>
    <mergeCell ref="D3:D4"/>
    <mergeCell ref="E3:E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0" workbookViewId="0">
      <selection activeCell="C46" sqref="C46"/>
    </sheetView>
  </sheetViews>
  <sheetFormatPr defaultRowHeight="15" x14ac:dyDescent="0.25"/>
  <cols>
    <col min="1" max="2" width="10.7109375" customWidth="1"/>
    <col min="3" max="3" width="15.7109375" customWidth="1"/>
    <col min="4" max="4" width="11.5703125" customWidth="1"/>
    <col min="5" max="5" width="10.7109375" bestFit="1" customWidth="1"/>
    <col min="6" max="7" width="14" customWidth="1"/>
    <col min="8" max="8" width="13.28515625" customWidth="1"/>
    <col min="9" max="9" width="11.42578125" customWidth="1"/>
  </cols>
  <sheetData>
    <row r="1" spans="1:4" x14ac:dyDescent="0.25">
      <c r="A1" s="28"/>
      <c r="B1" s="28"/>
      <c r="C1" s="28"/>
      <c r="D1" s="28"/>
    </row>
    <row r="2" spans="1:4" ht="15" customHeight="1" x14ac:dyDescent="0.25">
      <c r="A2" s="64" t="s">
        <v>66</v>
      </c>
      <c r="B2" s="64"/>
      <c r="C2" s="64"/>
      <c r="D2" s="40"/>
    </row>
    <row r="3" spans="1:4" ht="15" customHeight="1" x14ac:dyDescent="0.25">
      <c r="A3" s="56" t="s">
        <v>24</v>
      </c>
      <c r="B3" s="53" t="s">
        <v>51</v>
      </c>
      <c r="C3" s="62" t="s">
        <v>49</v>
      </c>
      <c r="D3" s="38"/>
    </row>
    <row r="4" spans="1:4" x14ac:dyDescent="0.25">
      <c r="A4" s="50"/>
      <c r="B4" s="54"/>
      <c r="C4" s="63"/>
      <c r="D4" s="38"/>
    </row>
    <row r="5" spans="1:4" x14ac:dyDescent="0.25">
      <c r="A5" s="34" t="s">
        <v>0</v>
      </c>
      <c r="B5" s="17">
        <v>1.9E-2</v>
      </c>
      <c r="C5" s="4">
        <f>(((B5-0.0006)/0.0153)*2)</f>
        <v>2.4052287581699345</v>
      </c>
      <c r="D5" s="39"/>
    </row>
    <row r="6" spans="1:4" x14ac:dyDescent="0.25">
      <c r="A6" s="2" t="s">
        <v>1</v>
      </c>
      <c r="B6" s="9">
        <v>2.7E-2</v>
      </c>
      <c r="C6" s="4">
        <f t="shared" ref="C6:C8" si="0">(((B6-0.0006)/0.0153)*2)</f>
        <v>3.4509803921568629</v>
      </c>
      <c r="D6" s="39"/>
    </row>
    <row r="7" spans="1:4" x14ac:dyDescent="0.25">
      <c r="A7" s="2" t="s">
        <v>2</v>
      </c>
      <c r="B7" s="9">
        <v>2.0299999999999999E-2</v>
      </c>
      <c r="C7" s="4">
        <f t="shared" si="0"/>
        <v>2.5751633986928102</v>
      </c>
      <c r="D7" s="39"/>
    </row>
    <row r="8" spans="1:4" x14ac:dyDescent="0.25">
      <c r="A8" s="5" t="s">
        <v>3</v>
      </c>
      <c r="B8" s="12">
        <v>3.4000000000000002E-2</v>
      </c>
      <c r="C8" s="7">
        <f t="shared" si="0"/>
        <v>4.3660130718954253</v>
      </c>
      <c r="D8" s="39"/>
    </row>
    <row r="9" spans="1:4" x14ac:dyDescent="0.25">
      <c r="A9" s="3"/>
      <c r="B9" s="3"/>
      <c r="C9" s="28"/>
      <c r="D9" s="28"/>
    </row>
    <row r="10" spans="1:4" x14ac:dyDescent="0.25">
      <c r="A10" s="3"/>
      <c r="B10" s="3"/>
      <c r="C10" s="28"/>
      <c r="D10" s="28"/>
    </row>
    <row r="11" spans="1:4" ht="15" customHeight="1" x14ac:dyDescent="0.25">
      <c r="A11" s="65" t="s">
        <v>67</v>
      </c>
      <c r="B11" s="65"/>
      <c r="C11" s="65"/>
      <c r="D11" s="41"/>
    </row>
    <row r="12" spans="1:4" ht="15" customHeight="1" x14ac:dyDescent="0.25">
      <c r="A12" s="56" t="s">
        <v>24</v>
      </c>
      <c r="B12" s="53" t="s">
        <v>51</v>
      </c>
      <c r="C12" s="62" t="s">
        <v>49</v>
      </c>
      <c r="D12" s="38"/>
    </row>
    <row r="13" spans="1:4" x14ac:dyDescent="0.25">
      <c r="A13" s="50"/>
      <c r="B13" s="54"/>
      <c r="C13" s="63"/>
      <c r="D13" s="38"/>
    </row>
    <row r="14" spans="1:4" x14ac:dyDescent="0.25">
      <c r="A14" s="34" t="s">
        <v>0</v>
      </c>
      <c r="B14" s="35">
        <v>-3.0999999999999999E-3</v>
      </c>
      <c r="C14" s="4">
        <f>((B14+0.1285)/0.0725)</f>
        <v>1.7296551724137934</v>
      </c>
      <c r="D14" s="39"/>
    </row>
    <row r="15" spans="1:4" x14ac:dyDescent="0.25">
      <c r="A15" s="2" t="s">
        <v>1</v>
      </c>
      <c r="B15" s="9">
        <v>-1.6999999999999999E-3</v>
      </c>
      <c r="C15" s="4">
        <f t="shared" ref="C15:C17" si="1">((B15+0.1285)/0.0725)</f>
        <v>1.7489655172413794</v>
      </c>
      <c r="D15" s="39"/>
    </row>
    <row r="16" spans="1:4" x14ac:dyDescent="0.25">
      <c r="A16" s="2" t="s">
        <v>2</v>
      </c>
      <c r="B16" s="9">
        <v>1.5E-3</v>
      </c>
      <c r="C16" s="4">
        <f t="shared" si="1"/>
        <v>1.7931034482758623</v>
      </c>
      <c r="D16" s="39"/>
    </row>
    <row r="17" spans="1:4" x14ac:dyDescent="0.25">
      <c r="A17" s="5" t="s">
        <v>3</v>
      </c>
      <c r="B17" s="12">
        <v>1.8E-3</v>
      </c>
      <c r="C17" s="7">
        <f t="shared" si="1"/>
        <v>1.797241379310345</v>
      </c>
      <c r="D17" s="39"/>
    </row>
    <row r="18" spans="1:4" x14ac:dyDescent="0.25">
      <c r="A18" s="3"/>
      <c r="B18" s="3"/>
      <c r="C18" s="28"/>
      <c r="D18" s="28"/>
    </row>
    <row r="19" spans="1:4" x14ac:dyDescent="0.25">
      <c r="A19" s="3"/>
      <c r="B19" s="3"/>
      <c r="C19" s="28"/>
      <c r="D19" s="28"/>
    </row>
    <row r="20" spans="1:4" ht="15" customHeight="1" x14ac:dyDescent="0.25">
      <c r="A20" s="65" t="s">
        <v>68</v>
      </c>
      <c r="B20" s="65"/>
      <c r="C20" s="65"/>
      <c r="D20" s="41"/>
    </row>
    <row r="21" spans="1:4" ht="15" customHeight="1" x14ac:dyDescent="0.25">
      <c r="A21" s="56" t="s">
        <v>24</v>
      </c>
      <c r="B21" s="53" t="s">
        <v>51</v>
      </c>
      <c r="C21" s="62" t="s">
        <v>49</v>
      </c>
      <c r="D21" s="38"/>
    </row>
    <row r="22" spans="1:4" x14ac:dyDescent="0.25">
      <c r="A22" s="50"/>
      <c r="B22" s="54"/>
      <c r="C22" s="63"/>
      <c r="D22" s="38"/>
    </row>
    <row r="23" spans="1:4" x14ac:dyDescent="0.25">
      <c r="A23" s="34" t="s">
        <v>0</v>
      </c>
      <c r="B23" s="9">
        <v>0.1045</v>
      </c>
      <c r="C23" s="4">
        <f>(((B23-0.0343)/0.2615)*1000)</f>
        <v>268.45124282982789</v>
      </c>
      <c r="D23" s="39"/>
    </row>
    <row r="24" spans="1:4" x14ac:dyDescent="0.25">
      <c r="A24" s="2" t="s">
        <v>1</v>
      </c>
      <c r="B24" s="9">
        <v>9.6600000000000005E-2</v>
      </c>
      <c r="C24" s="4">
        <f t="shared" ref="C24:C26" si="2">(((B24-0.0343)/0.2615)*1000)</f>
        <v>238.2409177820268</v>
      </c>
      <c r="D24" s="39"/>
    </row>
    <row r="25" spans="1:4" x14ac:dyDescent="0.25">
      <c r="A25" s="2" t="s">
        <v>2</v>
      </c>
      <c r="B25" s="9">
        <v>0.1066</v>
      </c>
      <c r="C25" s="4">
        <f t="shared" si="2"/>
        <v>276.48183556405354</v>
      </c>
      <c r="D25" s="39"/>
    </row>
    <row r="26" spans="1:4" x14ac:dyDescent="0.25">
      <c r="A26" s="5" t="s">
        <v>3</v>
      </c>
      <c r="B26" s="12">
        <v>0.1038</v>
      </c>
      <c r="C26" s="7">
        <f t="shared" si="2"/>
        <v>265.77437858508608</v>
      </c>
      <c r="D26" s="39"/>
    </row>
    <row r="27" spans="1:4" x14ac:dyDescent="0.25">
      <c r="A27" s="3"/>
      <c r="B27" s="3"/>
      <c r="C27" s="28"/>
      <c r="D27" s="28"/>
    </row>
    <row r="28" spans="1:4" x14ac:dyDescent="0.25">
      <c r="A28" s="3"/>
      <c r="B28" s="3"/>
      <c r="C28" s="28"/>
      <c r="D28" s="28"/>
    </row>
    <row r="29" spans="1:4" x14ac:dyDescent="0.25">
      <c r="A29" s="66" t="s">
        <v>69</v>
      </c>
      <c r="B29" s="66"/>
      <c r="C29" s="66"/>
      <c r="D29" s="42"/>
    </row>
    <row r="30" spans="1:4" ht="15" customHeight="1" x14ac:dyDescent="0.25">
      <c r="A30" s="56" t="s">
        <v>24</v>
      </c>
      <c r="B30" s="53" t="s">
        <v>51</v>
      </c>
      <c r="C30" s="62" t="s">
        <v>49</v>
      </c>
      <c r="D30" s="38"/>
    </row>
    <row r="31" spans="1:4" x14ac:dyDescent="0.25">
      <c r="A31" s="50"/>
      <c r="B31" s="54"/>
      <c r="C31" s="63"/>
      <c r="D31" s="38"/>
    </row>
    <row r="32" spans="1:4" x14ac:dyDescent="0.25">
      <c r="A32" s="34" t="s">
        <v>0</v>
      </c>
      <c r="B32" s="35">
        <v>2.2000000000000001E-3</v>
      </c>
      <c r="C32" s="15">
        <f>(((B32+0.0014)/0.0115)*1000)</f>
        <v>313.04347826086951</v>
      </c>
      <c r="D32" s="38"/>
    </row>
    <row r="33" spans="1:5" x14ac:dyDescent="0.25">
      <c r="A33" s="2" t="s">
        <v>1</v>
      </c>
      <c r="B33" s="9">
        <v>2E-3</v>
      </c>
      <c r="C33" s="15">
        <f t="shared" ref="C33:C35" si="3">(((B33+0.0014)/0.0115)*1000)</f>
        <v>295.6521739130435</v>
      </c>
      <c r="D33" s="38"/>
    </row>
    <row r="34" spans="1:5" x14ac:dyDescent="0.25">
      <c r="A34" s="2" t="s">
        <v>2</v>
      </c>
      <c r="B34" s="9">
        <v>-8.0000000000000004E-4</v>
      </c>
      <c r="C34" s="15">
        <f t="shared" si="3"/>
        <v>52.173913043478258</v>
      </c>
      <c r="D34" s="38"/>
    </row>
    <row r="35" spans="1:5" x14ac:dyDescent="0.25">
      <c r="A35" s="5" t="s">
        <v>3</v>
      </c>
      <c r="B35" s="12">
        <v>2.0999999999999999E-3</v>
      </c>
      <c r="C35" s="16">
        <f t="shared" si="3"/>
        <v>304.3478260869565</v>
      </c>
      <c r="D35" s="38"/>
    </row>
    <row r="38" spans="1:5" x14ac:dyDescent="0.25">
      <c r="A38" s="54" t="s">
        <v>70</v>
      </c>
      <c r="B38" s="54"/>
      <c r="C38" s="54"/>
      <c r="D38" s="54"/>
      <c r="E38" s="54"/>
    </row>
    <row r="39" spans="1:5" x14ac:dyDescent="0.25">
      <c r="A39" s="60" t="s">
        <v>56</v>
      </c>
      <c r="B39" s="53" t="s">
        <v>50</v>
      </c>
      <c r="C39" s="53" t="s">
        <v>59</v>
      </c>
      <c r="D39" s="53" t="s">
        <v>57</v>
      </c>
      <c r="E39" s="62" t="s">
        <v>58</v>
      </c>
    </row>
    <row r="40" spans="1:5" x14ac:dyDescent="0.25">
      <c r="A40" s="61"/>
      <c r="B40" s="54"/>
      <c r="C40" s="54"/>
      <c r="D40" s="54"/>
      <c r="E40" s="63"/>
    </row>
    <row r="41" spans="1:5" x14ac:dyDescent="0.25">
      <c r="A41" s="34" t="s">
        <v>52</v>
      </c>
      <c r="B41" s="17">
        <f>AVERAGE(C5:C8)</f>
        <v>3.1993464052287583</v>
      </c>
      <c r="C41" s="17">
        <f>(B41/1.51)</f>
        <v>2.1187724537938797</v>
      </c>
      <c r="D41" s="3">
        <v>18</v>
      </c>
      <c r="E41" s="15">
        <f>(D41*0.45)</f>
        <v>8.1</v>
      </c>
    </row>
    <row r="42" spans="1:5" x14ac:dyDescent="0.25">
      <c r="A42" s="34" t="s">
        <v>53</v>
      </c>
      <c r="B42" s="17">
        <f>AVERAGE(C14:C17)</f>
        <v>1.7672413793103452</v>
      </c>
      <c r="C42" s="17">
        <f t="shared" ref="C42:C44" si="4">(B42/1.51)</f>
        <v>1.1703585293445995</v>
      </c>
      <c r="D42" s="3">
        <v>2</v>
      </c>
      <c r="E42" s="15">
        <v>0</v>
      </c>
    </row>
    <row r="43" spans="1:5" x14ac:dyDescent="0.25">
      <c r="A43" s="2" t="s">
        <v>54</v>
      </c>
      <c r="B43" s="17">
        <f>AVERAGE(C23:C26)</f>
        <v>262.23709369024857</v>
      </c>
      <c r="C43" s="17">
        <f t="shared" si="4"/>
        <v>173.66694946374076</v>
      </c>
      <c r="D43" s="3">
        <v>2400</v>
      </c>
      <c r="E43" s="15">
        <v>120</v>
      </c>
    </row>
    <row r="44" spans="1:5" x14ac:dyDescent="0.25">
      <c r="A44" s="5" t="s">
        <v>55</v>
      </c>
      <c r="B44" s="43">
        <f>AVERAGE(C32:C35)</f>
        <v>241.30434782608694</v>
      </c>
      <c r="C44" s="43">
        <f t="shared" si="4"/>
        <v>159.80420385833571</v>
      </c>
      <c r="D44" s="6">
        <v>1000</v>
      </c>
      <c r="E44" s="16">
        <f>(D44*0.1)</f>
        <v>100</v>
      </c>
    </row>
  </sheetData>
  <mergeCells count="22">
    <mergeCell ref="C30:C31"/>
    <mergeCell ref="A3:A4"/>
    <mergeCell ref="B3:B4"/>
    <mergeCell ref="A12:A13"/>
    <mergeCell ref="B12:B13"/>
    <mergeCell ref="A21:A22"/>
    <mergeCell ref="B21:B22"/>
    <mergeCell ref="A30:A31"/>
    <mergeCell ref="B30:B31"/>
    <mergeCell ref="C3:C4"/>
    <mergeCell ref="C12:C13"/>
    <mergeCell ref="A2:C2"/>
    <mergeCell ref="A11:C11"/>
    <mergeCell ref="A20:C20"/>
    <mergeCell ref="A29:C29"/>
    <mergeCell ref="C21:C22"/>
    <mergeCell ref="A38:E38"/>
    <mergeCell ref="A39:A40"/>
    <mergeCell ref="B39:B40"/>
    <mergeCell ref="C39:C40"/>
    <mergeCell ref="D39:D40"/>
    <mergeCell ref="E39:E40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Calibrations</vt:lpstr>
      <vt:lpstr>Unknowns</vt:lpstr>
      <vt:lpstr>Analysis</vt:lpstr>
      <vt:lpstr>Fe Cal.</vt:lpstr>
      <vt:lpstr>Cu Std.</vt:lpstr>
      <vt:lpstr>Na Std.</vt:lpstr>
      <vt:lpstr>Ca Std.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Eurydice</dc:creator>
  <cp:lastModifiedBy>Eurydice</cp:lastModifiedBy>
  <cp:lastPrinted>2013-02-07T15:09:43Z</cp:lastPrinted>
  <dcterms:created xsi:type="dcterms:W3CDTF">2013-02-05T16:19:30Z</dcterms:created>
  <dcterms:modified xsi:type="dcterms:W3CDTF">2013-02-07T15:34:30Z</dcterms:modified>
</cp:coreProperties>
</file>